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AppData\Local\Microsoft\Windows\INetCache\Content.Outlook\TWJPFOXP\"/>
    </mc:Choice>
  </mc:AlternateContent>
  <bookViews>
    <workbookView xWindow="0" yWindow="0" windowWidth="28800" windowHeight="12330" activeTab="1"/>
  </bookViews>
  <sheets>
    <sheet name="Instructiuni" sheetId="3" r:id="rId1"/>
    <sheet name="Formular needitabil" sheetId="1" r:id="rId2"/>
    <sheet name="Formular editabil" sheetId="2" r:id="rId3"/>
  </sheets>
  <definedNames>
    <definedName name="echivalent_bovine">'Formular needitabil'!#REF!</definedName>
  </definedNames>
  <calcPr calcId="162913"/>
</workbook>
</file>

<file path=xl/calcChain.xml><?xml version="1.0" encoding="utf-8"?>
<calcChain xmlns="http://schemas.openxmlformats.org/spreadsheetml/2006/main">
  <c r="A36" i="1" l="1"/>
  <c r="E78" i="1" l="1"/>
  <c r="D78" i="1"/>
  <c r="F40" i="1"/>
  <c r="E40" i="1"/>
  <c r="D40" i="1"/>
  <c r="C40" i="1"/>
  <c r="B40" i="1"/>
  <c r="A40" i="1"/>
  <c r="F36" i="1"/>
  <c r="E36" i="1"/>
  <c r="D36" i="1"/>
  <c r="C36" i="1"/>
  <c r="B36" i="1"/>
  <c r="D44" i="1" l="1"/>
  <c r="F44" i="1"/>
  <c r="E44" i="1"/>
  <c r="B44" i="1"/>
  <c r="A44" i="1"/>
  <c r="C44" i="1"/>
  <c r="E78" i="2"/>
  <c r="D78" i="2"/>
  <c r="B40" i="2"/>
  <c r="C40" i="2"/>
  <c r="D40" i="2"/>
  <c r="E40" i="2"/>
  <c r="F40" i="2"/>
  <c r="A40" i="2"/>
  <c r="B36" i="2"/>
  <c r="C36" i="2"/>
  <c r="D36" i="2"/>
  <c r="E36" i="2"/>
  <c r="F36" i="2"/>
  <c r="A36" i="2"/>
  <c r="F46" i="1" l="1"/>
  <c r="D61" i="1" s="1"/>
  <c r="D62" i="1" s="1"/>
  <c r="E62" i="1" s="1"/>
  <c r="E44" i="2"/>
  <c r="D44" i="2"/>
  <c r="C44" i="2"/>
  <c r="B44" i="2"/>
  <c r="F44" i="2"/>
  <c r="A44" i="2"/>
  <c r="A78" i="1" l="1"/>
  <c r="B78" i="1"/>
  <c r="C78" i="1" s="1"/>
  <c r="F78" i="1" s="1"/>
  <c r="D85" i="1" s="1"/>
  <c r="F50" i="1"/>
  <c r="F46" i="2"/>
  <c r="F50" i="2" s="1"/>
  <c r="D89" i="1" l="1"/>
  <c r="D61" i="2"/>
  <c r="D62" i="2" s="1"/>
  <c r="E62" i="2" s="1"/>
  <c r="B78" i="2" l="1"/>
  <c r="C78" i="2" s="1"/>
  <c r="F78" i="2" s="1"/>
  <c r="D85" i="2" s="1"/>
  <c r="D89" i="2" s="1"/>
  <c r="A78" i="2"/>
</calcChain>
</file>

<file path=xl/sharedStrings.xml><?xml version="1.0" encoding="utf-8"?>
<sst xmlns="http://schemas.openxmlformats.org/spreadsheetml/2006/main" count="183" uniqueCount="58">
  <si>
    <t>Dimensionarea platformelor comunale pentru colectarea si managementul gunoiului de grajd.</t>
  </si>
  <si>
    <t>Ipoteze de calcul:</t>
  </si>
  <si>
    <t>Cantitatea de dejectii produsa (t)</t>
  </si>
  <si>
    <t>Cantitatea de paie si coceni utilizata ca asternut (t)</t>
  </si>
  <si>
    <t>Cantitatea de gunoi de grajd produsa (t)</t>
  </si>
  <si>
    <t>Cantitatea de gunoi care trebuie depozitata (t)</t>
  </si>
  <si>
    <t>Valoarea aleasa pentru inaltimea peretilor (m)</t>
  </si>
  <si>
    <r>
      <t>m</t>
    </r>
    <r>
      <rPr>
        <vertAlign val="superscript"/>
        <sz val="10"/>
        <rFont val="Arial"/>
        <family val="2"/>
      </rPr>
      <t>3</t>
    </r>
  </si>
  <si>
    <t>(m)</t>
  </si>
  <si>
    <r>
      <t>(m</t>
    </r>
    <r>
      <rPr>
        <vertAlign val="superscript"/>
        <sz val="10"/>
        <rFont val="Arial"/>
        <family val="2"/>
      </rPr>
      <t>2</t>
    </r>
    <r>
      <rPr>
        <sz val="11"/>
        <color theme="1"/>
        <rFont val="Calibri"/>
        <family val="2"/>
        <charset val="238"/>
        <scheme val="minor"/>
      </rPr>
      <t>)</t>
    </r>
  </si>
  <si>
    <t>1. Numarul si speciile de animale crescute in gospodariile individuale arondate la platforma</t>
  </si>
  <si>
    <t xml:space="preserve">(Conform adeverintei cu nr. de înregistrare emisă de primărie, cu privire la numărul de animale din zona care va fi deservită (5 Km distanță rutieră), fundamentată pe baza datelor înscrise în Registrul Agricol. </t>
  </si>
  <si>
    <t xml:space="preserve">Bovine </t>
  </si>
  <si>
    <t xml:space="preserve">Porcine </t>
  </si>
  <si>
    <t xml:space="preserve">Caprine si ovine </t>
  </si>
  <si>
    <t xml:space="preserve">Pasari </t>
  </si>
  <si>
    <t xml:space="preserve">Cabaline </t>
  </si>
  <si>
    <t xml:space="preserve">Tineret Bovin </t>
  </si>
  <si>
    <t>2. Cantitatea de dejectii produsa pe cap de animal si zi (kg)</t>
  </si>
  <si>
    <t>3. Materiale - Paie sau coceni de porumb utilizate pentru asternut (kg)</t>
  </si>
  <si>
    <t>4. Perioada totala dintr-un an, in care animalele sunt tinute in adapost si dejectiile pot fi colectate, in zile:</t>
  </si>
  <si>
    <t>Cat din gunoiul produs va fi transportat la platforma comunala (%)</t>
  </si>
  <si>
    <r>
      <t>Volumul de gunoi care trebuie depozitat (m</t>
    </r>
    <r>
      <rPr>
        <vertAlign val="superscript"/>
        <sz val="11"/>
        <color theme="1"/>
        <rFont val="Calibri"/>
        <family val="2"/>
        <scheme val="minor"/>
      </rPr>
      <t>3</t>
    </r>
    <r>
      <rPr>
        <sz val="11"/>
        <color theme="1"/>
        <rFont val="Calibri"/>
        <family val="2"/>
        <charset val="238"/>
        <scheme val="minor"/>
      </rPr>
      <t>)</t>
    </r>
  </si>
  <si>
    <t xml:space="preserve">6. Pentru o platforma de gunoi de forma rectangulara, imprejmuita pe trei laturi cu pereti din beton armat. </t>
  </si>
  <si>
    <t>Capacitate de depozitare gunoi de grajd</t>
  </si>
  <si>
    <t>tone</t>
  </si>
  <si>
    <t>Lungime</t>
  </si>
  <si>
    <t>Latime</t>
  </si>
  <si>
    <t>Inaltime pereti</t>
  </si>
  <si>
    <t>Suprafata</t>
  </si>
  <si>
    <t>Dimensiuni platforma</t>
  </si>
  <si>
    <t>Greutate specifica gunoi de grajd (in functie de umiditate recomandam o valoare de 0,75-0,85 t/m3)</t>
  </si>
  <si>
    <t>Total gunoi de grajd, compus din dejectii si asternut (t)</t>
  </si>
  <si>
    <r>
      <t>Total gunoi de grajd, compus din dejectii si asternut (m</t>
    </r>
    <r>
      <rPr>
        <vertAlign val="superscript"/>
        <sz val="11"/>
        <color theme="1"/>
        <rFont val="Calibri"/>
        <family val="2"/>
        <scheme val="minor"/>
      </rPr>
      <t>3</t>
    </r>
    <r>
      <rPr>
        <sz val="11"/>
        <color theme="1"/>
        <rFont val="Calibri"/>
        <family val="2"/>
        <charset val="238"/>
        <scheme val="minor"/>
      </rPr>
      <t>)</t>
    </r>
  </si>
  <si>
    <t>5. Se admite ca numai un procent din cantitatea de gunoi de grajd produsa va fi transportata la platforma comunala, restul fiind utilizat direct de catre gospodari.</t>
  </si>
  <si>
    <t>Costuri medii, lei/mp platforma (includ costurile de construire + cheltuieli neprevazute + TVA)</t>
  </si>
  <si>
    <t>7. Estimarea investitiei necesare. Investitia specifica a fost calculata pe baza lucrarilor real executate in cadrul Proiectului "Controlul Integrat al Poluarii cu Nutrienti" si cuprinde toate cheltuielile legate de realizarea constructiei propriu zise. Investitia specifica prezentata ofera un criteriu rapid de evaluare pentru situatii asemanatoare celor din Proiectul  "Controlul Integrat al Poluarii cu Nutrienti", dar mentionam ca aceasta poate varia in limite largi, functie de evolutia preturilor la principalele materiale si manopera, conditiile de fundare si de amplasament.</t>
  </si>
  <si>
    <t>Numar capete:</t>
  </si>
  <si>
    <t>Recomandam sa fie luata in calcul o perioada medie de 100 zile pentru caprine si ovine si 150 zile pentru restul speciilor. Aceste perioade tin seama, pentru bovine, cabaline, ovine si caprine, de timpul petrecut la pasunat si, pentru celelalte specii, de durata medie de viata in ferma.</t>
  </si>
  <si>
    <t>Cu titlu de recomandare, pe baza experientei din proiectele similare implementate anterior, doar aproximativ 50% din cantitatea de gunoi de grajd, calculata pe principiile de mai sus, ajunge sa fie transportata la platforma comunala.</t>
  </si>
  <si>
    <t>Rezulta:</t>
  </si>
  <si>
    <t>Se recomanda ca inaltimea peretilor sa fie cuprinsa intre 2 m si 3 m. O inaltime mai mare a peretilor conduce, pentru acelasi volum de depozitare, la o suprafata mai mica a platformei si, implicit, la un volum mai mic al bazinului pentru colectarea fractiei lichide si la un cost mai redus cu administrarea acesteia. Analiza economica si financiara permite alegerea optiunii optime din punct de vedere tehnico-economica.</t>
  </si>
  <si>
    <t>Se recomanda ca lungimea (latura dinspre drumul de acces, respectiv canalul de colectare a fractiilor lichide si a apei provenita din precipitatii), sa fie de minim 30 m, pentru a permite virajul utilajelor in interiorul platformei. Oricum, o lungime peste 35 m trebuie evitata deoarece cresc costurile cu canalul de colectare a fractiilor lichide.</t>
  </si>
  <si>
    <t>Valoarea aleasa pentru lungimea platformei (m)</t>
  </si>
  <si>
    <t>Celulele editabile sunt colorate cu galben.</t>
  </si>
  <si>
    <t>Celulele rezultat sunt colorate cu verde.</t>
  </si>
  <si>
    <r>
      <t>Atat</t>
    </r>
    <r>
      <rPr>
        <b/>
        <sz val="11"/>
        <color theme="1"/>
        <rFont val="Calibri"/>
        <family val="2"/>
        <scheme val="minor"/>
      </rPr>
      <t xml:space="preserve"> Formularul needitabil</t>
    </r>
    <r>
      <rPr>
        <sz val="11"/>
        <color theme="1"/>
        <rFont val="Calibri"/>
        <family val="2"/>
        <charset val="238"/>
        <scheme val="minor"/>
      </rPr>
      <t xml:space="preserve">, cat si </t>
    </r>
    <r>
      <rPr>
        <b/>
        <sz val="11"/>
        <color theme="1"/>
        <rFont val="Calibri"/>
        <family val="2"/>
        <scheme val="minor"/>
      </rPr>
      <t>Formularul editabil</t>
    </r>
    <r>
      <rPr>
        <sz val="11"/>
        <color theme="1"/>
        <rFont val="Calibri"/>
        <family val="2"/>
        <charset val="238"/>
        <scheme val="minor"/>
      </rPr>
      <t xml:space="preserve"> au celule protejate la scriere.</t>
    </r>
  </si>
  <si>
    <r>
      <rPr>
        <b/>
        <sz val="11"/>
        <color theme="1"/>
        <rFont val="Calibri"/>
        <family val="2"/>
        <scheme val="minor"/>
      </rPr>
      <t xml:space="preserve">Formularul needitabil </t>
    </r>
    <r>
      <rPr>
        <sz val="11"/>
        <color theme="1"/>
        <rFont val="Calibri"/>
        <family val="2"/>
        <charset val="238"/>
        <scheme val="minor"/>
      </rPr>
      <t>permite doar introducerea de date privind numarul si specia animalelor, lungimea si inaltimea peretilor platformei.</t>
    </r>
  </si>
  <si>
    <r>
      <rPr>
        <b/>
        <sz val="11"/>
        <color theme="1"/>
        <rFont val="Calibri"/>
        <family val="2"/>
        <scheme val="minor"/>
      </rPr>
      <t>Formularul editabil</t>
    </r>
    <r>
      <rPr>
        <sz val="11"/>
        <color theme="1"/>
        <rFont val="Calibri"/>
        <family val="2"/>
        <charset val="238"/>
        <scheme val="minor"/>
      </rPr>
      <t xml:space="preserve"> permite editarea valorilor din toate celulele marcate cu galben, potrivit conditiilor locale, daca acestea difera substantial de valorile inscrise cu rol de recomandare.</t>
    </r>
  </si>
  <si>
    <t>Valoarea estimata a platformei (RON)</t>
  </si>
  <si>
    <t>Costuri medii, RON/mp platforma (includ costurile de construire + cheltuieli neprevazute + TVA)</t>
  </si>
  <si>
    <t>Instructiuni de utilizare a formularelor de calcul.</t>
  </si>
  <si>
    <t>Cu titlu de recomandare, pe baza experientei dobandite in proiectele anterioare implementate in perioada 2002-2016.
- bovine = 42 kg; tineret bovin = 21 kg; porcine 4 kg; caprine si ovine = 2 kg; cabaline = 28 kg; pasari = 0.12 kg</t>
  </si>
  <si>
    <t>Cu titlu de recomandare, pe baza experientei dobandite in proiectele anterioare implementate in perioada 2002-2016, (valori rotunjite):
Bovine = 2.9 kg; tineret bovin = 1,45 kg; porcine = 0.25 kg; restul speciilor, fara asternut.</t>
  </si>
  <si>
    <t>Valoare investitie, inclusiv TVA - fara contributia beneficiarului (RON)</t>
  </si>
  <si>
    <r>
      <t xml:space="preserve">Recomandam utilizarea formularului needitabil. Totusi, daca conditiile locale sunt mult diferite de cele propuse ca recomandare, se poate utiliza formularul editabil. </t>
    </r>
    <r>
      <rPr>
        <b/>
        <sz val="11"/>
        <color theme="1"/>
        <rFont val="Calibri"/>
        <family val="2"/>
        <scheme val="minor"/>
      </rPr>
      <t>Daca, dupa introducerea numarului de animale, formularul needitabil afiseaza "NEELIGIBIL" in celula E60, va rugam sa ne contactati.</t>
    </r>
  </si>
  <si>
    <t>Valoare set utilaje (RON)</t>
  </si>
  <si>
    <t>ATENTIE: REALIZAREA PROCENTULUI DE COLECTARE DECLARAT VA FI INSCRISA IN CONTRACTUL DE FINANTARE, CA INDICATOR DE PERFORMANTA!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</si>
</sst>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l_e_i_-;\-* #,##0.00\ _l_e_i_-;_-* &quot;-&quot;??\ _l_e_i_-;_-@_-"/>
    <numFmt numFmtId="165" formatCode="_(* #,##0_);_(* \(#,##0\);_(* &quot;-&quot;??_);_(@_)"/>
    <numFmt numFmtId="166" formatCode="0.0"/>
  </numFmts>
  <fonts count="9"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b/>
      <sz val="10"/>
      <name val="Arial"/>
      <family val="2"/>
    </font>
    <font>
      <vertAlign val="superscript"/>
      <sz val="10"/>
      <name val="Arial"/>
      <family val="2"/>
    </font>
    <font>
      <sz val="8"/>
      <name val="Calibri"/>
      <family val="2"/>
      <charset val="238"/>
    </font>
    <font>
      <b/>
      <sz val="11"/>
      <color theme="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66FF99"/>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3" fillId="0" borderId="0" applyFont="0" applyFill="0" applyBorder="0" applyAlignment="0" applyProtection="0"/>
  </cellStyleXfs>
  <cellXfs count="76">
    <xf numFmtId="0" fontId="0" fillId="0" borderId="0" xfId="0"/>
    <xf numFmtId="0" fontId="4" fillId="0" borderId="0" xfId="0" applyFont="1"/>
    <xf numFmtId="0" fontId="0" fillId="0" borderId="0" xfId="0" applyBorder="1"/>
    <xf numFmtId="165" fontId="0" fillId="0" borderId="1" xfId="1" applyNumberFormat="1" applyFont="1" applyBorder="1" applyAlignment="1"/>
    <xf numFmtId="0" fontId="7" fillId="0" borderId="0" xfId="0" applyFont="1"/>
    <xf numFmtId="0" fontId="0" fillId="0" borderId="0" xfId="0" applyAlignment="1">
      <alignment horizontal="left" vertical="center" wrapText="1"/>
    </xf>
    <xf numFmtId="43" fontId="0" fillId="0" borderId="0" xfId="0" applyNumberFormat="1"/>
    <xf numFmtId="0" fontId="0" fillId="0" borderId="0" xfId="0" applyAlignment="1">
      <alignment horizontal="left"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wrapText="1"/>
    </xf>
    <xf numFmtId="43" fontId="0" fillId="0" borderId="0" xfId="0" applyNumberFormat="1" applyBorder="1" applyAlignment="1">
      <alignment horizontal="center" vertical="center"/>
    </xf>
    <xf numFmtId="9" fontId="0" fillId="0" borderId="0" xfId="0" applyNumberFormat="1"/>
    <xf numFmtId="1" fontId="0" fillId="0" borderId="1" xfId="0" applyNumberFormat="1" applyBorder="1"/>
    <xf numFmtId="0" fontId="0" fillId="0" borderId="0" xfId="0"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protection locked="0"/>
    </xf>
    <xf numFmtId="0" fontId="0" fillId="3" borderId="1" xfId="0" applyFill="1" applyBorder="1" applyAlignment="1">
      <alignment horizontal="center" vertical="center" wrapText="1"/>
    </xf>
    <xf numFmtId="1" fontId="0" fillId="3" borderId="1" xfId="0" applyNumberFormat="1" applyFill="1" applyBorder="1" applyAlignment="1">
      <alignment horizontal="center" vertical="center"/>
    </xf>
    <xf numFmtId="166" fontId="0" fillId="3" borderId="1" xfId="0" applyNumberFormat="1" applyFill="1" applyBorder="1" applyAlignment="1">
      <alignment horizontal="center" vertical="center"/>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vertical="center"/>
      <protection locked="0"/>
    </xf>
    <xf numFmtId="0" fontId="4" fillId="0" borderId="0" xfId="0" applyFont="1" applyProtection="1"/>
    <xf numFmtId="0" fontId="0" fillId="0" borderId="0" xfId="0" applyProtection="1"/>
    <xf numFmtId="0" fontId="7" fillId="0" borderId="0" xfId="0" applyFont="1" applyProtection="1"/>
    <xf numFmtId="0" fontId="0" fillId="0" borderId="0" xfId="0" applyAlignment="1" applyProtection="1">
      <alignment horizontal="left" vertical="center" wrapText="1"/>
    </xf>
    <xf numFmtId="0" fontId="7" fillId="0" borderId="5"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5" borderId="1" xfId="0" applyFill="1" applyBorder="1" applyAlignment="1" applyProtection="1">
      <alignment horizontal="center" vertical="center"/>
    </xf>
    <xf numFmtId="0" fontId="0" fillId="0" borderId="0" xfId="0" applyBorder="1" applyAlignment="1" applyProtection="1">
      <alignment vertical="center"/>
    </xf>
    <xf numFmtId="0" fontId="0" fillId="5" borderId="1" xfId="0" applyFill="1" applyBorder="1" applyAlignment="1" applyProtection="1">
      <alignment vertical="center"/>
    </xf>
    <xf numFmtId="165" fontId="0" fillId="0" borderId="1" xfId="1" applyNumberFormat="1" applyFont="1" applyBorder="1" applyAlignment="1" applyProtection="1"/>
    <xf numFmtId="1" fontId="0" fillId="0" borderId="1" xfId="0" applyNumberFormat="1" applyBorder="1" applyProtection="1"/>
    <xf numFmtId="0" fontId="0" fillId="0" borderId="0" xfId="0" applyBorder="1" applyAlignment="1" applyProtection="1">
      <alignment horizontal="left" vertical="center" wrapText="1"/>
    </xf>
    <xf numFmtId="0" fontId="0" fillId="0" borderId="0" xfId="0" applyBorder="1" applyAlignment="1" applyProtection="1">
      <alignment horizontal="center" vertical="center"/>
    </xf>
    <xf numFmtId="0" fontId="0" fillId="0" borderId="0" xfId="0" applyBorder="1" applyProtection="1"/>
    <xf numFmtId="1" fontId="0" fillId="0" borderId="1" xfId="0" applyNumberFormat="1" applyBorder="1" applyAlignment="1" applyProtection="1">
      <alignment horizontal="center" vertical="center"/>
    </xf>
    <xf numFmtId="43" fontId="0" fillId="0" borderId="0" xfId="0" applyNumberFormat="1" applyProtection="1"/>
    <xf numFmtId="43" fontId="0" fillId="0" borderId="0" xfId="0" applyNumberFormat="1" applyBorder="1" applyAlignment="1" applyProtection="1">
      <alignment horizontal="center" vertical="center"/>
    </xf>
    <xf numFmtId="9" fontId="0" fillId="0" borderId="0" xfId="0" applyNumberFormat="1" applyProtection="1"/>
    <xf numFmtId="0" fontId="0" fillId="0" borderId="0" xfId="0" applyAlignment="1" applyProtection="1">
      <alignment vertical="center"/>
    </xf>
    <xf numFmtId="0" fontId="0" fillId="3" borderId="1" xfId="0" applyFill="1" applyBorder="1" applyAlignment="1" applyProtection="1">
      <alignment horizontal="center" vertical="center" wrapText="1"/>
    </xf>
    <xf numFmtId="1" fontId="0" fillId="3" borderId="1" xfId="0" applyNumberFormat="1" applyFill="1" applyBorder="1" applyAlignment="1" applyProtection="1">
      <alignment horizontal="center" vertical="center"/>
    </xf>
    <xf numFmtId="166" fontId="0" fillId="3" borderId="1" xfId="0" applyNumberFormat="1" applyFill="1" applyBorder="1" applyAlignment="1" applyProtection="1">
      <alignment horizontal="center" vertical="center"/>
    </xf>
    <xf numFmtId="1" fontId="0" fillId="0" borderId="0" xfId="0" applyNumberFormat="1"/>
    <xf numFmtId="2" fontId="0" fillId="5" borderId="1" xfId="0" applyNumberFormat="1" applyFill="1" applyBorder="1" applyAlignment="1" applyProtection="1">
      <alignment horizontal="center"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0" fillId="5" borderId="1" xfId="0"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center"/>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0" fillId="0" borderId="0" xfId="0" applyAlignment="1" applyProtection="1">
      <alignment horizontal="left" wrapText="1"/>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1" xfId="0" applyBorder="1" applyAlignment="1" applyProtection="1">
      <alignment horizontal="center" vertical="center" wrapText="1"/>
    </xf>
    <xf numFmtId="0" fontId="7" fillId="0" borderId="1" xfId="0" applyFont="1" applyBorder="1" applyAlignment="1" applyProtection="1">
      <alignment horizontal="center"/>
    </xf>
    <xf numFmtId="0" fontId="0" fillId="2" borderId="1" xfId="0" applyFill="1" applyBorder="1" applyAlignment="1">
      <alignment horizontal="left" vertical="center" wrapText="1"/>
    </xf>
    <xf numFmtId="0" fontId="7" fillId="0" borderId="1" xfId="0" applyFont="1" applyBorder="1" applyAlignment="1">
      <alignment horizont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wrapText="1"/>
    </xf>
    <xf numFmtId="0" fontId="0" fillId="3" borderId="1" xfId="0" applyFill="1" applyBorder="1" applyAlignment="1">
      <alignment horizontal="center" vertical="center" wrapText="1"/>
    </xf>
    <xf numFmtId="0" fontId="0" fillId="3" borderId="1" xfId="0"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2">
    <cellStyle name="Comma" xfId="1" builtinId="3"/>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10"/>
  <sheetViews>
    <sheetView workbookViewId="0">
      <selection activeCell="A10" sqref="A10:H10"/>
    </sheetView>
  </sheetViews>
  <sheetFormatPr defaultRowHeight="15" x14ac:dyDescent="0.25"/>
  <cols>
    <col min="8" max="8" width="10.5703125" customWidth="1"/>
  </cols>
  <sheetData>
    <row r="2" spans="1:8" x14ac:dyDescent="0.25">
      <c r="A2" s="4" t="s">
        <v>51</v>
      </c>
    </row>
    <row r="4" spans="1:8" ht="27" customHeight="1" x14ac:dyDescent="0.25">
      <c r="A4" s="10" t="s">
        <v>46</v>
      </c>
    </row>
    <row r="5" spans="1:8" ht="22.5" customHeight="1" x14ac:dyDescent="0.25">
      <c r="A5" s="10" t="s">
        <v>44</v>
      </c>
    </row>
    <row r="6" spans="1:8" ht="22.5" customHeight="1" x14ac:dyDescent="0.25">
      <c r="A6" s="10" t="s">
        <v>45</v>
      </c>
    </row>
    <row r="7" spans="1:8" ht="39.75" customHeight="1" x14ac:dyDescent="0.25">
      <c r="A7" s="50" t="s">
        <v>47</v>
      </c>
      <c r="B7" s="50"/>
      <c r="C7" s="50"/>
      <c r="D7" s="50"/>
      <c r="E7" s="50"/>
      <c r="F7" s="50"/>
      <c r="G7" s="50"/>
      <c r="H7" s="50"/>
    </row>
    <row r="8" spans="1:8" ht="50.25" customHeight="1" x14ac:dyDescent="0.25">
      <c r="A8" s="50" t="s">
        <v>48</v>
      </c>
      <c r="B8" s="50"/>
      <c r="C8" s="50"/>
      <c r="D8" s="50"/>
      <c r="E8" s="50"/>
      <c r="F8" s="50"/>
      <c r="G8" s="50"/>
      <c r="H8" s="50"/>
    </row>
    <row r="10" spans="1:8" ht="63" customHeight="1" x14ac:dyDescent="0.25">
      <c r="A10" s="51" t="s">
        <v>55</v>
      </c>
      <c r="B10" s="50"/>
      <c r="C10" s="50"/>
      <c r="D10" s="50"/>
      <c r="E10" s="50"/>
      <c r="F10" s="50"/>
      <c r="G10" s="50"/>
      <c r="H10" s="50"/>
    </row>
  </sheetData>
  <mergeCells count="3">
    <mergeCell ref="A7:H7"/>
    <mergeCell ref="A8:H8"/>
    <mergeCell ref="A10:H10"/>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9"/>
  <sheetViews>
    <sheetView tabSelected="1" workbookViewId="0">
      <selection activeCell="I21" sqref="I21"/>
    </sheetView>
  </sheetViews>
  <sheetFormatPr defaultRowHeight="15" x14ac:dyDescent="0.25"/>
  <cols>
    <col min="1" max="1" width="12.85546875" style="27" customWidth="1"/>
    <col min="2" max="2" width="12.5703125" style="27" customWidth="1"/>
    <col min="3" max="3" width="11.28515625" style="27" customWidth="1"/>
    <col min="4" max="4" width="11.85546875" style="27" customWidth="1"/>
    <col min="5" max="5" width="10.5703125" style="27" customWidth="1"/>
    <col min="6" max="6" width="11.140625" style="27" customWidth="1"/>
    <col min="7" max="16384" width="9.140625" style="27"/>
  </cols>
  <sheetData>
    <row r="1" spans="1:8" x14ac:dyDescent="0.25">
      <c r="A1" s="26" t="s">
        <v>0</v>
      </c>
    </row>
    <row r="3" spans="1:8" x14ac:dyDescent="0.25">
      <c r="A3" s="26" t="s">
        <v>1</v>
      </c>
    </row>
    <row r="4" spans="1:8" x14ac:dyDescent="0.25">
      <c r="A4" s="28"/>
    </row>
    <row r="5" spans="1:8" ht="34.5" customHeight="1" x14ac:dyDescent="0.25">
      <c r="A5" s="58" t="s">
        <v>10</v>
      </c>
      <c r="B5" s="58"/>
      <c r="C5" s="58"/>
      <c r="D5" s="58"/>
      <c r="E5" s="58"/>
      <c r="F5" s="58"/>
      <c r="G5" s="29"/>
      <c r="H5" s="29"/>
    </row>
    <row r="6" spans="1:8" ht="50.25" customHeight="1" x14ac:dyDescent="0.25">
      <c r="A6" s="55" t="s">
        <v>11</v>
      </c>
      <c r="B6" s="55"/>
      <c r="C6" s="55"/>
      <c r="D6" s="55"/>
      <c r="E6" s="55"/>
      <c r="F6" s="55"/>
    </row>
    <row r="7" spans="1:8" ht="15.75" customHeight="1" x14ac:dyDescent="0.25">
      <c r="A7" s="29"/>
      <c r="B7" s="29"/>
      <c r="C7" s="29"/>
      <c r="D7" s="29"/>
      <c r="E7" s="29"/>
      <c r="F7" s="29"/>
    </row>
    <row r="8" spans="1:8" x14ac:dyDescent="0.25">
      <c r="A8" s="28" t="s">
        <v>37</v>
      </c>
    </row>
    <row r="9" spans="1:8" ht="30" x14ac:dyDescent="0.25">
      <c r="A9" s="30" t="s">
        <v>12</v>
      </c>
      <c r="B9" s="31" t="s">
        <v>17</v>
      </c>
      <c r="C9" s="30" t="s">
        <v>13</v>
      </c>
      <c r="D9" s="30" t="s">
        <v>14</v>
      </c>
      <c r="E9" s="30" t="s">
        <v>16</v>
      </c>
      <c r="F9" s="30" t="s">
        <v>15</v>
      </c>
    </row>
    <row r="10" spans="1:8" x14ac:dyDescent="0.25">
      <c r="A10" s="24"/>
      <c r="B10" s="24"/>
      <c r="C10" s="24"/>
      <c r="D10" s="24"/>
      <c r="E10" s="24"/>
      <c r="F10" s="24"/>
    </row>
    <row r="12" spans="1:8" x14ac:dyDescent="0.25">
      <c r="A12" s="27" t="s">
        <v>18</v>
      </c>
    </row>
    <row r="14" spans="1:8" ht="30" x14ac:dyDescent="0.25">
      <c r="A14" s="30" t="s">
        <v>12</v>
      </c>
      <c r="B14" s="31" t="s">
        <v>17</v>
      </c>
      <c r="C14" s="30" t="s">
        <v>13</v>
      </c>
      <c r="D14" s="30" t="s">
        <v>14</v>
      </c>
      <c r="E14" s="30" t="s">
        <v>16</v>
      </c>
      <c r="F14" s="30" t="s">
        <v>15</v>
      </c>
    </row>
    <row r="15" spans="1:8" x14ac:dyDescent="0.25">
      <c r="A15" s="32">
        <v>42</v>
      </c>
      <c r="B15" s="32">
        <v>21</v>
      </c>
      <c r="C15" s="32">
        <v>4</v>
      </c>
      <c r="D15" s="32">
        <v>2</v>
      </c>
      <c r="E15" s="32">
        <v>28</v>
      </c>
      <c r="F15" s="32">
        <v>0.12</v>
      </c>
    </row>
    <row r="16" spans="1:8" x14ac:dyDescent="0.25">
      <c r="A16" s="33"/>
      <c r="B16" s="33"/>
      <c r="C16" s="33"/>
      <c r="D16" s="33"/>
      <c r="E16" s="33"/>
      <c r="F16" s="33"/>
    </row>
    <row r="17" spans="1:6" ht="63" customHeight="1" x14ac:dyDescent="0.25">
      <c r="A17" s="55" t="s">
        <v>52</v>
      </c>
      <c r="B17" s="55"/>
      <c r="C17" s="55"/>
      <c r="D17" s="55"/>
      <c r="E17" s="55"/>
      <c r="F17" s="55"/>
    </row>
    <row r="18" spans="1:6" x14ac:dyDescent="0.25">
      <c r="A18" s="33"/>
      <c r="B18" s="33"/>
      <c r="C18" s="33"/>
      <c r="D18" s="33"/>
      <c r="E18" s="33"/>
      <c r="F18" s="33"/>
    </row>
    <row r="19" spans="1:6" x14ac:dyDescent="0.25">
      <c r="A19" s="27" t="s">
        <v>19</v>
      </c>
    </row>
    <row r="21" spans="1:6" ht="30" x14ac:dyDescent="0.25">
      <c r="A21" s="30" t="s">
        <v>12</v>
      </c>
      <c r="B21" s="31" t="s">
        <v>17</v>
      </c>
      <c r="C21" s="30" t="s">
        <v>13</v>
      </c>
      <c r="D21" s="30" t="s">
        <v>14</v>
      </c>
      <c r="E21" s="30" t="s">
        <v>16</v>
      </c>
      <c r="F21" s="30" t="s">
        <v>15</v>
      </c>
    </row>
    <row r="22" spans="1:6" x14ac:dyDescent="0.25">
      <c r="A22" s="32">
        <v>2.9</v>
      </c>
      <c r="B22" s="49">
        <v>1.45</v>
      </c>
      <c r="C22" s="32">
        <v>0.25</v>
      </c>
      <c r="D22" s="32">
        <v>0</v>
      </c>
      <c r="E22" s="32">
        <v>0</v>
      </c>
      <c r="F22" s="32">
        <v>0</v>
      </c>
    </row>
    <row r="23" spans="1:6" x14ac:dyDescent="0.25">
      <c r="A23" s="33"/>
      <c r="B23" s="33"/>
      <c r="C23" s="33"/>
      <c r="D23" s="33"/>
      <c r="E23" s="33"/>
      <c r="F23" s="33"/>
    </row>
    <row r="24" spans="1:6" ht="63" customHeight="1" x14ac:dyDescent="0.25">
      <c r="A24" s="55" t="s">
        <v>53</v>
      </c>
      <c r="B24" s="55"/>
      <c r="C24" s="55"/>
      <c r="D24" s="55"/>
      <c r="E24" s="55"/>
      <c r="F24" s="55"/>
    </row>
    <row r="25" spans="1:6" x14ac:dyDescent="0.25">
      <c r="A25" s="33"/>
      <c r="B25" s="33"/>
      <c r="C25" s="33"/>
      <c r="D25" s="33"/>
      <c r="E25" s="33"/>
      <c r="F25" s="33"/>
    </row>
    <row r="26" spans="1:6" ht="34.5" customHeight="1" x14ac:dyDescent="0.25">
      <c r="A26" s="58" t="s">
        <v>20</v>
      </c>
      <c r="B26" s="58"/>
      <c r="C26" s="58"/>
      <c r="D26" s="58"/>
      <c r="E26" s="58"/>
      <c r="F26" s="58"/>
    </row>
    <row r="28" spans="1:6" ht="65.25" customHeight="1" x14ac:dyDescent="0.25">
      <c r="A28" s="55" t="s">
        <v>38</v>
      </c>
      <c r="B28" s="55"/>
      <c r="C28" s="55"/>
      <c r="D28" s="55"/>
      <c r="E28" s="55"/>
      <c r="F28" s="55"/>
    </row>
    <row r="30" spans="1:6" ht="30" x14ac:dyDescent="0.25">
      <c r="A30" s="30" t="s">
        <v>12</v>
      </c>
      <c r="B30" s="31" t="s">
        <v>17</v>
      </c>
      <c r="C30" s="30" t="s">
        <v>13</v>
      </c>
      <c r="D30" s="30" t="s">
        <v>14</v>
      </c>
      <c r="E30" s="30" t="s">
        <v>16</v>
      </c>
      <c r="F30" s="30" t="s">
        <v>15</v>
      </c>
    </row>
    <row r="31" spans="1:6" x14ac:dyDescent="0.25">
      <c r="A31" s="34">
        <v>150</v>
      </c>
      <c r="B31" s="34">
        <v>150</v>
      </c>
      <c r="C31" s="34">
        <v>150</v>
      </c>
      <c r="D31" s="34">
        <v>100</v>
      </c>
      <c r="E31" s="34">
        <v>150</v>
      </c>
      <c r="F31" s="34">
        <v>150</v>
      </c>
    </row>
    <row r="34" spans="1:6" x14ac:dyDescent="0.25">
      <c r="A34" s="65" t="s">
        <v>2</v>
      </c>
      <c r="B34" s="65"/>
      <c r="C34" s="65"/>
      <c r="D34" s="65"/>
      <c r="E34" s="65"/>
      <c r="F34" s="65"/>
    </row>
    <row r="35" spans="1:6" ht="30" x14ac:dyDescent="0.25">
      <c r="A35" s="30" t="s">
        <v>12</v>
      </c>
      <c r="B35" s="31" t="s">
        <v>17</v>
      </c>
      <c r="C35" s="30" t="s">
        <v>13</v>
      </c>
      <c r="D35" s="30" t="s">
        <v>14</v>
      </c>
      <c r="E35" s="30" t="s">
        <v>16</v>
      </c>
      <c r="F35" s="30" t="s">
        <v>15</v>
      </c>
    </row>
    <row r="36" spans="1:6" x14ac:dyDescent="0.25">
      <c r="A36" s="35">
        <f t="shared" ref="A36:F36" si="0">A10*A15*A31/1000</f>
        <v>0</v>
      </c>
      <c r="B36" s="35">
        <f t="shared" si="0"/>
        <v>0</v>
      </c>
      <c r="C36" s="35">
        <f t="shared" si="0"/>
        <v>0</v>
      </c>
      <c r="D36" s="35">
        <f t="shared" si="0"/>
        <v>0</v>
      </c>
      <c r="E36" s="35">
        <f t="shared" si="0"/>
        <v>0</v>
      </c>
      <c r="F36" s="35">
        <f t="shared" si="0"/>
        <v>0</v>
      </c>
    </row>
    <row r="38" spans="1:6" x14ac:dyDescent="0.25">
      <c r="A38" s="65" t="s">
        <v>3</v>
      </c>
      <c r="B38" s="65"/>
      <c r="C38" s="65"/>
      <c r="D38" s="65"/>
      <c r="E38" s="65"/>
      <c r="F38" s="65"/>
    </row>
    <row r="39" spans="1:6" ht="30" x14ac:dyDescent="0.25">
      <c r="A39" s="30" t="s">
        <v>12</v>
      </c>
      <c r="B39" s="31" t="s">
        <v>17</v>
      </c>
      <c r="C39" s="30" t="s">
        <v>13</v>
      </c>
      <c r="D39" s="30" t="s">
        <v>14</v>
      </c>
      <c r="E39" s="30" t="s">
        <v>16</v>
      </c>
      <c r="F39" s="30" t="s">
        <v>15</v>
      </c>
    </row>
    <row r="40" spans="1:6" x14ac:dyDescent="0.25">
      <c r="A40" s="35">
        <f t="shared" ref="A40:F40" si="1">A10*A22*A31/1000</f>
        <v>0</v>
      </c>
      <c r="B40" s="35">
        <f t="shared" si="1"/>
        <v>0</v>
      </c>
      <c r="C40" s="35">
        <f t="shared" si="1"/>
        <v>0</v>
      </c>
      <c r="D40" s="35">
        <f t="shared" si="1"/>
        <v>0</v>
      </c>
      <c r="E40" s="35">
        <f t="shared" si="1"/>
        <v>0</v>
      </c>
      <c r="F40" s="35">
        <f t="shared" si="1"/>
        <v>0</v>
      </c>
    </row>
    <row r="42" spans="1:6" x14ac:dyDescent="0.25">
      <c r="A42" s="65" t="s">
        <v>4</v>
      </c>
      <c r="B42" s="65"/>
      <c r="C42" s="65"/>
      <c r="D42" s="65"/>
      <c r="E42" s="65"/>
      <c r="F42" s="65"/>
    </row>
    <row r="43" spans="1:6" ht="30" x14ac:dyDescent="0.25">
      <c r="A43" s="30" t="s">
        <v>12</v>
      </c>
      <c r="B43" s="31" t="s">
        <v>17</v>
      </c>
      <c r="C43" s="30" t="s">
        <v>13</v>
      </c>
      <c r="D43" s="30" t="s">
        <v>14</v>
      </c>
      <c r="E43" s="30" t="s">
        <v>16</v>
      </c>
      <c r="F43" s="30" t="s">
        <v>15</v>
      </c>
    </row>
    <row r="44" spans="1:6" x14ac:dyDescent="0.25">
      <c r="A44" s="35">
        <f>A36+A40</f>
        <v>0</v>
      </c>
      <c r="B44" s="35">
        <f t="shared" ref="B44:F44" si="2">B36+B40</f>
        <v>0</v>
      </c>
      <c r="C44" s="35">
        <f t="shared" si="2"/>
        <v>0</v>
      </c>
      <c r="D44" s="35">
        <f t="shared" si="2"/>
        <v>0</v>
      </c>
      <c r="E44" s="35">
        <f t="shared" si="2"/>
        <v>0</v>
      </c>
      <c r="F44" s="35">
        <f t="shared" si="2"/>
        <v>0</v>
      </c>
    </row>
    <row r="46" spans="1:6" x14ac:dyDescent="0.25">
      <c r="A46" s="61" t="s">
        <v>32</v>
      </c>
      <c r="B46" s="62"/>
      <c r="C46" s="62"/>
      <c r="D46" s="62"/>
      <c r="E46" s="63"/>
      <c r="F46" s="35">
        <f>A44+B44+C44+D44+E44+F44</f>
        <v>0</v>
      </c>
    </row>
    <row r="48" spans="1:6" ht="33.75" customHeight="1" x14ac:dyDescent="0.25">
      <c r="A48" s="59" t="s">
        <v>31</v>
      </c>
      <c r="B48" s="59"/>
      <c r="C48" s="59"/>
      <c r="D48" s="59"/>
      <c r="E48" s="32">
        <v>0.75</v>
      </c>
    </row>
    <row r="50" spans="1:17" ht="17.25" x14ac:dyDescent="0.25">
      <c r="A50" s="61" t="s">
        <v>33</v>
      </c>
      <c r="B50" s="62"/>
      <c r="C50" s="62"/>
      <c r="D50" s="62"/>
      <c r="E50" s="63"/>
      <c r="F50" s="36">
        <f>F46/E48</f>
        <v>0</v>
      </c>
    </row>
    <row r="52" spans="1:17" ht="51" customHeight="1" x14ac:dyDescent="0.25">
      <c r="A52" s="58" t="s">
        <v>34</v>
      </c>
      <c r="B52" s="58"/>
      <c r="C52" s="58"/>
      <c r="D52" s="58"/>
      <c r="E52" s="58"/>
      <c r="F52" s="58"/>
    </row>
    <row r="54" spans="1:17" ht="66.75" customHeight="1" x14ac:dyDescent="0.25">
      <c r="A54" s="55" t="s">
        <v>39</v>
      </c>
      <c r="B54" s="55"/>
      <c r="C54" s="55"/>
      <c r="D54" s="55"/>
      <c r="E54" s="55"/>
      <c r="F54" s="55"/>
    </row>
    <row r="56" spans="1:17" ht="33.75" customHeight="1" x14ac:dyDescent="0.25">
      <c r="A56" s="59" t="s">
        <v>21</v>
      </c>
      <c r="B56" s="59"/>
      <c r="C56" s="59"/>
      <c r="D56" s="32">
        <v>50</v>
      </c>
    </row>
    <row r="57" spans="1:17" ht="16.5" customHeight="1" x14ac:dyDescent="0.25">
      <c r="A57" s="37"/>
      <c r="B57" s="37"/>
      <c r="C57" s="37"/>
    </row>
    <row r="58" spans="1:17" ht="31.5" customHeight="1" x14ac:dyDescent="0.25">
      <c r="A58" s="64" t="s">
        <v>57</v>
      </c>
      <c r="B58" s="64"/>
      <c r="C58" s="64"/>
      <c r="D58" s="64"/>
      <c r="E58" s="64"/>
      <c r="F58" s="64"/>
    </row>
    <row r="59" spans="1:17" s="39" customFormat="1" ht="15" customHeight="1" x14ac:dyDescent="0.25">
      <c r="A59" s="37"/>
      <c r="B59" s="37"/>
      <c r="C59" s="37"/>
    </row>
    <row r="60" spans="1:17" s="39" customFormat="1" ht="14.25" customHeight="1" x14ac:dyDescent="0.25">
      <c r="A60" s="37" t="s">
        <v>40</v>
      </c>
      <c r="B60" s="37"/>
      <c r="C60" s="37"/>
      <c r="D60" s="38"/>
    </row>
    <row r="61" spans="1:17" ht="34.5" customHeight="1" x14ac:dyDescent="0.25">
      <c r="A61" s="59" t="s">
        <v>5</v>
      </c>
      <c r="B61" s="59"/>
      <c r="C61" s="59"/>
      <c r="D61" s="40">
        <f>F46*D56/100</f>
        <v>0</v>
      </c>
    </row>
    <row r="62" spans="1:17" ht="33" customHeight="1" x14ac:dyDescent="0.25">
      <c r="A62" s="59" t="s">
        <v>22</v>
      </c>
      <c r="B62" s="59"/>
      <c r="C62" s="59"/>
      <c r="D62" s="40">
        <f>D61/E48</f>
        <v>0</v>
      </c>
      <c r="E62" s="40" t="str">
        <f>IF(D62&lt;=1500,"NEELIGIBIL","ELIGIBIL")</f>
        <v>NEELIGIBIL</v>
      </c>
      <c r="F62" s="41"/>
      <c r="I62" s="41"/>
    </row>
    <row r="63" spans="1:17" ht="19.5" customHeight="1" x14ac:dyDescent="0.25">
      <c r="A63" s="37"/>
      <c r="B63" s="37"/>
      <c r="C63" s="37"/>
      <c r="D63" s="42"/>
    </row>
    <row r="64" spans="1:17" ht="28.5" customHeight="1" x14ac:dyDescent="0.25">
      <c r="A64" s="60" t="s">
        <v>23</v>
      </c>
      <c r="B64" s="60"/>
      <c r="C64" s="60"/>
      <c r="D64" s="60"/>
      <c r="E64" s="60"/>
      <c r="F64" s="60"/>
      <c r="Q64" s="43"/>
    </row>
    <row r="67" spans="1:6" ht="35.25" customHeight="1" x14ac:dyDescent="0.25">
      <c r="A67" s="59" t="s">
        <v>43</v>
      </c>
      <c r="B67" s="59"/>
      <c r="C67" s="59"/>
      <c r="D67" s="24">
        <v>30</v>
      </c>
      <c r="F67" s="44"/>
    </row>
    <row r="68" spans="1:6" ht="12" customHeight="1" x14ac:dyDescent="0.25">
      <c r="A68" s="37"/>
      <c r="B68" s="37"/>
      <c r="C68" s="37"/>
      <c r="D68" s="38"/>
      <c r="F68" s="44"/>
    </row>
    <row r="69" spans="1:6" ht="86.25" customHeight="1" x14ac:dyDescent="0.25">
      <c r="A69" s="55" t="s">
        <v>42</v>
      </c>
      <c r="B69" s="55"/>
      <c r="C69" s="55"/>
      <c r="D69" s="55"/>
      <c r="E69" s="55"/>
      <c r="F69" s="55"/>
    </row>
    <row r="70" spans="1:6" ht="17.25" customHeight="1" x14ac:dyDescent="0.25">
      <c r="A70" s="37"/>
      <c r="B70" s="37"/>
      <c r="C70" s="37"/>
      <c r="D70" s="38"/>
      <c r="E70" s="39"/>
      <c r="F70" s="44"/>
    </row>
    <row r="71" spans="1:6" ht="34.5" customHeight="1" x14ac:dyDescent="0.25">
      <c r="A71" s="59" t="s">
        <v>6</v>
      </c>
      <c r="B71" s="59"/>
      <c r="C71" s="59"/>
      <c r="D71" s="24">
        <v>3</v>
      </c>
    </row>
    <row r="73" spans="1:6" ht="97.5" customHeight="1" x14ac:dyDescent="0.25">
      <c r="A73" s="55" t="s">
        <v>41</v>
      </c>
      <c r="B73" s="55"/>
      <c r="C73" s="55"/>
      <c r="D73" s="55"/>
      <c r="E73" s="55"/>
      <c r="F73" s="55"/>
    </row>
    <row r="75" spans="1:6" x14ac:dyDescent="0.25">
      <c r="A75" s="56" t="s">
        <v>24</v>
      </c>
      <c r="B75" s="56"/>
      <c r="C75" s="57" t="s">
        <v>30</v>
      </c>
      <c r="D75" s="57"/>
      <c r="E75" s="57"/>
      <c r="F75" s="57"/>
    </row>
    <row r="76" spans="1:6" ht="30" x14ac:dyDescent="0.25">
      <c r="A76" s="56"/>
      <c r="B76" s="56"/>
      <c r="C76" s="45" t="s">
        <v>27</v>
      </c>
      <c r="D76" s="45" t="s">
        <v>26</v>
      </c>
      <c r="E76" s="45" t="s">
        <v>28</v>
      </c>
      <c r="F76" s="45" t="s">
        <v>29</v>
      </c>
    </row>
    <row r="77" spans="1:6" x14ac:dyDescent="0.25">
      <c r="A77" s="45" t="s">
        <v>25</v>
      </c>
      <c r="B77" s="45" t="s">
        <v>7</v>
      </c>
      <c r="C77" s="45" t="s">
        <v>8</v>
      </c>
      <c r="D77" s="45" t="s">
        <v>8</v>
      </c>
      <c r="E77" s="45" t="s">
        <v>8</v>
      </c>
      <c r="F77" s="45" t="s">
        <v>9</v>
      </c>
    </row>
    <row r="78" spans="1:6" x14ac:dyDescent="0.25">
      <c r="A78" s="46">
        <f>D61</f>
        <v>0</v>
      </c>
      <c r="B78" s="46">
        <f>D62</f>
        <v>0</v>
      </c>
      <c r="C78" s="47">
        <f>B78/D78/E78</f>
        <v>0</v>
      </c>
      <c r="D78" s="47">
        <f>D67</f>
        <v>30</v>
      </c>
      <c r="E78" s="47">
        <f>D71</f>
        <v>3</v>
      </c>
      <c r="F78" s="46">
        <f>C78*D78</f>
        <v>0</v>
      </c>
    </row>
    <row r="80" spans="1:6" ht="125.25" customHeight="1" x14ac:dyDescent="0.25">
      <c r="A80" s="58" t="s">
        <v>36</v>
      </c>
      <c r="B80" s="58"/>
      <c r="C80" s="58"/>
      <c r="D80" s="58"/>
      <c r="E80" s="58"/>
      <c r="F80" s="58"/>
    </row>
    <row r="82" spans="1:4" ht="54" customHeight="1" x14ac:dyDescent="0.25">
      <c r="A82" s="59" t="s">
        <v>35</v>
      </c>
      <c r="B82" s="59"/>
      <c r="C82" s="59"/>
      <c r="D82" s="19">
        <v>863</v>
      </c>
    </row>
    <row r="85" spans="1:4" ht="24.75" customHeight="1" x14ac:dyDescent="0.25">
      <c r="A85" s="54" t="s">
        <v>49</v>
      </c>
      <c r="B85" s="54"/>
      <c r="C85" s="54"/>
      <c r="D85" s="46">
        <f>F78*D82</f>
        <v>0</v>
      </c>
    </row>
    <row r="87" spans="1:4" x14ac:dyDescent="0.25">
      <c r="A87" s="52" t="s">
        <v>56</v>
      </c>
      <c r="B87" s="52"/>
      <c r="C87" s="52"/>
      <c r="D87" s="24">
        <v>510000</v>
      </c>
    </row>
    <row r="88" spans="1:4" x14ac:dyDescent="0.25">
      <c r="A88"/>
      <c r="B88"/>
      <c r="C88"/>
      <c r="D88" s="48"/>
    </row>
    <row r="89" spans="1:4" ht="35.25" customHeight="1" x14ac:dyDescent="0.25">
      <c r="A89" s="53" t="s">
        <v>54</v>
      </c>
      <c r="B89" s="53"/>
      <c r="C89" s="53"/>
      <c r="D89" s="22">
        <f>D85+D87</f>
        <v>510000</v>
      </c>
    </row>
  </sheetData>
  <sheetProtection sheet="1"/>
  <mergeCells count="30">
    <mergeCell ref="A46:E46"/>
    <mergeCell ref="A48:D48"/>
    <mergeCell ref="A5:F5"/>
    <mergeCell ref="A6:F6"/>
    <mergeCell ref="A17:F17"/>
    <mergeCell ref="A24:F24"/>
    <mergeCell ref="A26:F26"/>
    <mergeCell ref="A28:F28"/>
    <mergeCell ref="A34:F34"/>
    <mergeCell ref="A38:F38"/>
    <mergeCell ref="A42:F42"/>
    <mergeCell ref="A50:E50"/>
    <mergeCell ref="A52:F52"/>
    <mergeCell ref="A54:F54"/>
    <mergeCell ref="A56:C56"/>
    <mergeCell ref="A61:C61"/>
    <mergeCell ref="A58:F58"/>
    <mergeCell ref="A62:C62"/>
    <mergeCell ref="A64:F64"/>
    <mergeCell ref="A67:C67"/>
    <mergeCell ref="A69:F69"/>
    <mergeCell ref="A71:C71"/>
    <mergeCell ref="A87:C87"/>
    <mergeCell ref="A89:C89"/>
    <mergeCell ref="A85:C85"/>
    <mergeCell ref="A73:F73"/>
    <mergeCell ref="A75:B76"/>
    <mergeCell ref="C75:F75"/>
    <mergeCell ref="A80:F80"/>
    <mergeCell ref="A82:C82"/>
  </mergeCells>
  <phoneticPr fontId="6" type="noConversion"/>
  <conditionalFormatting sqref="A62:C62">
    <cfRule type="cellIs" dxfId="10" priority="7" operator="lessThan">
      <formula>$E$62</formula>
    </cfRule>
  </conditionalFormatting>
  <conditionalFormatting sqref="E62">
    <cfRule type="cellIs" dxfId="9" priority="1" operator="equal">
      <formula>"NEELIGIBIL"</formula>
    </cfRule>
    <cfRule type="containsText" dxfId="8" priority="2" operator="containsText" text="ELIGIBIL">
      <formula>NOT(ISERROR(SEARCH("ELIGIBIL",E62)))</formula>
    </cfRule>
    <cfRule type="cellIs" dxfId="7" priority="3" operator="equal">
      <formula>"NEELIGIBIL"</formula>
    </cfRule>
    <cfRule type="cellIs" dxfId="6" priority="4" operator="lessThan">
      <formula>1500</formula>
    </cfRule>
    <cfRule type="cellIs" dxfId="5" priority="5" operator="equal">
      <formula>"""NEELIGIBIL"""</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9"/>
  <sheetViews>
    <sheetView workbookViewId="0">
      <selection activeCell="A48" sqref="A48:D48"/>
    </sheetView>
  </sheetViews>
  <sheetFormatPr defaultRowHeight="15" x14ac:dyDescent="0.25"/>
  <cols>
    <col min="1" max="1" width="12.85546875" customWidth="1"/>
    <col min="2" max="2" width="12.5703125" customWidth="1"/>
    <col min="3" max="3" width="11.28515625" customWidth="1"/>
    <col min="4" max="4" width="11.85546875" customWidth="1"/>
    <col min="5" max="5" width="10.5703125" customWidth="1"/>
    <col min="6" max="6" width="11.140625" customWidth="1"/>
  </cols>
  <sheetData>
    <row r="1" spans="1:8" x14ac:dyDescent="0.25">
      <c r="A1" s="1" t="s">
        <v>0</v>
      </c>
    </row>
    <row r="3" spans="1:8" x14ac:dyDescent="0.25">
      <c r="A3" s="1" t="s">
        <v>1</v>
      </c>
    </row>
    <row r="4" spans="1:8" x14ac:dyDescent="0.25">
      <c r="A4" s="4"/>
    </row>
    <row r="5" spans="1:8" ht="34.5" customHeight="1" x14ac:dyDescent="0.25">
      <c r="A5" s="68" t="s">
        <v>10</v>
      </c>
      <c r="B5" s="68"/>
      <c r="C5" s="68"/>
      <c r="D5" s="68"/>
      <c r="E5" s="68"/>
      <c r="F5" s="68"/>
      <c r="G5" s="5"/>
      <c r="H5" s="5"/>
    </row>
    <row r="6" spans="1:8" ht="50.25" customHeight="1" x14ac:dyDescent="0.25">
      <c r="A6" s="66" t="s">
        <v>11</v>
      </c>
      <c r="B6" s="66"/>
      <c r="C6" s="66"/>
      <c r="D6" s="66"/>
      <c r="E6" s="66"/>
      <c r="F6" s="66"/>
    </row>
    <row r="7" spans="1:8" ht="15.75" customHeight="1" x14ac:dyDescent="0.25">
      <c r="A7" s="7"/>
      <c r="B7" s="7"/>
      <c r="C7" s="7"/>
      <c r="D7" s="7"/>
      <c r="E7" s="7"/>
      <c r="F7" s="7"/>
    </row>
    <row r="8" spans="1:8" x14ac:dyDescent="0.25">
      <c r="A8" s="4" t="s">
        <v>37</v>
      </c>
    </row>
    <row r="9" spans="1:8" ht="30" x14ac:dyDescent="0.25">
      <c r="A9" s="8" t="s">
        <v>12</v>
      </c>
      <c r="B9" s="9" t="s">
        <v>17</v>
      </c>
      <c r="C9" s="8" t="s">
        <v>13</v>
      </c>
      <c r="D9" s="8" t="s">
        <v>14</v>
      </c>
      <c r="E9" s="8" t="s">
        <v>16</v>
      </c>
      <c r="F9" s="8" t="s">
        <v>15</v>
      </c>
    </row>
    <row r="10" spans="1:8" x14ac:dyDescent="0.25">
      <c r="A10" s="24"/>
      <c r="B10" s="24"/>
      <c r="C10" s="24"/>
      <c r="D10" s="24"/>
      <c r="E10" s="24"/>
      <c r="F10" s="24"/>
    </row>
    <row r="12" spans="1:8" x14ac:dyDescent="0.25">
      <c r="A12" t="s">
        <v>18</v>
      </c>
    </row>
    <row r="14" spans="1:8" ht="30" x14ac:dyDescent="0.25">
      <c r="A14" s="8" t="s">
        <v>12</v>
      </c>
      <c r="B14" s="9" t="s">
        <v>17</v>
      </c>
      <c r="C14" s="8" t="s">
        <v>13</v>
      </c>
      <c r="D14" s="8" t="s">
        <v>14</v>
      </c>
      <c r="E14" s="8" t="s">
        <v>16</v>
      </c>
      <c r="F14" s="8" t="s">
        <v>15</v>
      </c>
    </row>
    <row r="15" spans="1:8" x14ac:dyDescent="0.25">
      <c r="A15" s="24">
        <v>42</v>
      </c>
      <c r="B15" s="24">
        <v>21</v>
      </c>
      <c r="C15" s="24">
        <v>4</v>
      </c>
      <c r="D15" s="24">
        <v>2</v>
      </c>
      <c r="E15" s="24">
        <v>28</v>
      </c>
      <c r="F15" s="24">
        <v>0.12</v>
      </c>
    </row>
    <row r="16" spans="1:8" x14ac:dyDescent="0.25">
      <c r="A16" s="12"/>
      <c r="B16" s="12"/>
      <c r="C16" s="12"/>
      <c r="D16" s="12"/>
      <c r="E16" s="12"/>
      <c r="F16" s="12"/>
    </row>
    <row r="17" spans="1:6" ht="63" customHeight="1" x14ac:dyDescent="0.25">
      <c r="A17" s="66" t="s">
        <v>52</v>
      </c>
      <c r="B17" s="66"/>
      <c r="C17" s="66"/>
      <c r="D17" s="66"/>
      <c r="E17" s="66"/>
      <c r="F17" s="66"/>
    </row>
    <row r="18" spans="1:6" x14ac:dyDescent="0.25">
      <c r="A18" s="12"/>
      <c r="B18" s="12"/>
      <c r="C18" s="12"/>
      <c r="D18" s="12"/>
      <c r="E18" s="12"/>
      <c r="F18" s="12"/>
    </row>
    <row r="19" spans="1:6" x14ac:dyDescent="0.25">
      <c r="A19" t="s">
        <v>19</v>
      </c>
    </row>
    <row r="21" spans="1:6" ht="30" x14ac:dyDescent="0.25">
      <c r="A21" s="8" t="s">
        <v>12</v>
      </c>
      <c r="B21" s="9" t="s">
        <v>17</v>
      </c>
      <c r="C21" s="8" t="s">
        <v>13</v>
      </c>
      <c r="D21" s="8" t="s">
        <v>14</v>
      </c>
      <c r="E21" s="8" t="s">
        <v>16</v>
      </c>
      <c r="F21" s="8" t="s">
        <v>15</v>
      </c>
    </row>
    <row r="22" spans="1:6" x14ac:dyDescent="0.25">
      <c r="A22" s="24">
        <v>2.9</v>
      </c>
      <c r="B22" s="24">
        <v>1.45</v>
      </c>
      <c r="C22" s="24">
        <v>0.25</v>
      </c>
      <c r="D22" s="24">
        <v>0</v>
      </c>
      <c r="E22" s="24">
        <v>0</v>
      </c>
      <c r="F22" s="24">
        <v>0</v>
      </c>
    </row>
    <row r="23" spans="1:6" x14ac:dyDescent="0.25">
      <c r="A23" s="12"/>
      <c r="B23" s="12"/>
      <c r="C23" s="12"/>
      <c r="D23" s="12"/>
      <c r="E23" s="12"/>
      <c r="F23" s="12"/>
    </row>
    <row r="24" spans="1:6" ht="63" customHeight="1" x14ac:dyDescent="0.25">
      <c r="A24" s="66" t="s">
        <v>53</v>
      </c>
      <c r="B24" s="66"/>
      <c r="C24" s="66"/>
      <c r="D24" s="66"/>
      <c r="E24" s="66"/>
      <c r="F24" s="66"/>
    </row>
    <row r="25" spans="1:6" x14ac:dyDescent="0.25">
      <c r="A25" s="12"/>
      <c r="B25" s="12"/>
      <c r="C25" s="12"/>
      <c r="D25" s="12"/>
      <c r="E25" s="12"/>
      <c r="F25" s="12"/>
    </row>
    <row r="26" spans="1:6" ht="34.5" customHeight="1" x14ac:dyDescent="0.25">
      <c r="A26" s="68" t="s">
        <v>20</v>
      </c>
      <c r="B26" s="68"/>
      <c r="C26" s="68"/>
      <c r="D26" s="68"/>
      <c r="E26" s="68"/>
      <c r="F26" s="68"/>
    </row>
    <row r="28" spans="1:6" ht="65.25" customHeight="1" x14ac:dyDescent="0.25">
      <c r="A28" s="66" t="s">
        <v>38</v>
      </c>
      <c r="B28" s="66"/>
      <c r="C28" s="66"/>
      <c r="D28" s="66"/>
      <c r="E28" s="66"/>
      <c r="F28" s="66"/>
    </row>
    <row r="30" spans="1:6" ht="30" x14ac:dyDescent="0.25">
      <c r="A30" s="8" t="s">
        <v>12</v>
      </c>
      <c r="B30" s="9" t="s">
        <v>17</v>
      </c>
      <c r="C30" s="8" t="s">
        <v>13</v>
      </c>
      <c r="D30" s="8" t="s">
        <v>14</v>
      </c>
      <c r="E30" s="8" t="s">
        <v>16</v>
      </c>
      <c r="F30" s="8" t="s">
        <v>15</v>
      </c>
    </row>
    <row r="31" spans="1:6" x14ac:dyDescent="0.25">
      <c r="A31" s="25">
        <v>150</v>
      </c>
      <c r="B31" s="25">
        <v>150</v>
      </c>
      <c r="C31" s="25">
        <v>150</v>
      </c>
      <c r="D31" s="25">
        <v>100</v>
      </c>
      <c r="E31" s="25">
        <v>150</v>
      </c>
      <c r="F31" s="25">
        <v>150</v>
      </c>
    </row>
    <row r="34" spans="1:6" x14ac:dyDescent="0.25">
      <c r="A34" s="67" t="s">
        <v>2</v>
      </c>
      <c r="B34" s="67"/>
      <c r="C34" s="67"/>
      <c r="D34" s="67"/>
      <c r="E34" s="67"/>
      <c r="F34" s="67"/>
    </row>
    <row r="35" spans="1:6" ht="30" x14ac:dyDescent="0.25">
      <c r="A35" s="8" t="s">
        <v>12</v>
      </c>
      <c r="B35" s="9" t="s">
        <v>17</v>
      </c>
      <c r="C35" s="8" t="s">
        <v>13</v>
      </c>
      <c r="D35" s="8" t="s">
        <v>14</v>
      </c>
      <c r="E35" s="8" t="s">
        <v>16</v>
      </c>
      <c r="F35" s="8" t="s">
        <v>15</v>
      </c>
    </row>
    <row r="36" spans="1:6" x14ac:dyDescent="0.25">
      <c r="A36" s="3">
        <f t="shared" ref="A36:F36" si="0">A10*A15*A31/1000</f>
        <v>0</v>
      </c>
      <c r="B36" s="3">
        <f t="shared" si="0"/>
        <v>0</v>
      </c>
      <c r="C36" s="3">
        <f t="shared" si="0"/>
        <v>0</v>
      </c>
      <c r="D36" s="3">
        <f t="shared" si="0"/>
        <v>0</v>
      </c>
      <c r="E36" s="3">
        <f t="shared" si="0"/>
        <v>0</v>
      </c>
      <c r="F36" s="3">
        <f t="shared" si="0"/>
        <v>0</v>
      </c>
    </row>
    <row r="38" spans="1:6" x14ac:dyDescent="0.25">
      <c r="A38" s="67" t="s">
        <v>3</v>
      </c>
      <c r="B38" s="67"/>
      <c r="C38" s="67"/>
      <c r="D38" s="67"/>
      <c r="E38" s="67"/>
      <c r="F38" s="67"/>
    </row>
    <row r="39" spans="1:6" ht="30" x14ac:dyDescent="0.25">
      <c r="A39" s="8" t="s">
        <v>12</v>
      </c>
      <c r="B39" s="9" t="s">
        <v>17</v>
      </c>
      <c r="C39" s="8" t="s">
        <v>13</v>
      </c>
      <c r="D39" s="8" t="s">
        <v>14</v>
      </c>
      <c r="E39" s="8" t="s">
        <v>16</v>
      </c>
      <c r="F39" s="8" t="s">
        <v>15</v>
      </c>
    </row>
    <row r="40" spans="1:6" x14ac:dyDescent="0.25">
      <c r="A40" s="3">
        <f t="shared" ref="A40:F40" si="1">A10*A22*A31/1000</f>
        <v>0</v>
      </c>
      <c r="B40" s="3">
        <f t="shared" si="1"/>
        <v>0</v>
      </c>
      <c r="C40" s="3">
        <f t="shared" si="1"/>
        <v>0</v>
      </c>
      <c r="D40" s="3">
        <f t="shared" si="1"/>
        <v>0</v>
      </c>
      <c r="E40" s="3">
        <f t="shared" si="1"/>
        <v>0</v>
      </c>
      <c r="F40" s="3">
        <f t="shared" si="1"/>
        <v>0</v>
      </c>
    </row>
    <row r="42" spans="1:6" x14ac:dyDescent="0.25">
      <c r="A42" s="67" t="s">
        <v>4</v>
      </c>
      <c r="B42" s="67"/>
      <c r="C42" s="67"/>
      <c r="D42" s="67"/>
      <c r="E42" s="67"/>
      <c r="F42" s="67"/>
    </row>
    <row r="43" spans="1:6" ht="30" x14ac:dyDescent="0.25">
      <c r="A43" s="8" t="s">
        <v>12</v>
      </c>
      <c r="B43" s="9" t="s">
        <v>17</v>
      </c>
      <c r="C43" s="8" t="s">
        <v>13</v>
      </c>
      <c r="D43" s="8" t="s">
        <v>14</v>
      </c>
      <c r="E43" s="8" t="s">
        <v>16</v>
      </c>
      <c r="F43" s="8" t="s">
        <v>15</v>
      </c>
    </row>
    <row r="44" spans="1:6" x14ac:dyDescent="0.25">
      <c r="A44" s="3">
        <f>A36+A40</f>
        <v>0</v>
      </c>
      <c r="B44" s="3">
        <f t="shared" ref="B44:F44" si="2">B36+B40</f>
        <v>0</v>
      </c>
      <c r="C44" s="3">
        <f t="shared" si="2"/>
        <v>0</v>
      </c>
      <c r="D44" s="3">
        <f t="shared" si="2"/>
        <v>0</v>
      </c>
      <c r="E44" s="3">
        <f t="shared" si="2"/>
        <v>0</v>
      </c>
      <c r="F44" s="3">
        <f t="shared" si="2"/>
        <v>0</v>
      </c>
    </row>
    <row r="46" spans="1:6" x14ac:dyDescent="0.25">
      <c r="A46" s="73" t="s">
        <v>32</v>
      </c>
      <c r="B46" s="74"/>
      <c r="C46" s="74"/>
      <c r="D46" s="74"/>
      <c r="E46" s="75"/>
      <c r="F46" s="3">
        <f>A44+B44+C44+D44+E44+F44</f>
        <v>0</v>
      </c>
    </row>
    <row r="48" spans="1:6" ht="33.75" customHeight="1" x14ac:dyDescent="0.25">
      <c r="A48" s="69" t="s">
        <v>31</v>
      </c>
      <c r="B48" s="69"/>
      <c r="C48" s="69"/>
      <c r="D48" s="69"/>
      <c r="E48" s="24">
        <v>0.75</v>
      </c>
    </row>
    <row r="50" spans="1:17" ht="17.25" x14ac:dyDescent="0.25">
      <c r="A50" s="73" t="s">
        <v>33</v>
      </c>
      <c r="B50" s="74"/>
      <c r="C50" s="74"/>
      <c r="D50" s="74"/>
      <c r="E50" s="75"/>
      <c r="F50" s="16">
        <f>F46/E48</f>
        <v>0</v>
      </c>
    </row>
    <row r="52" spans="1:17" ht="51" customHeight="1" x14ac:dyDescent="0.25">
      <c r="A52" s="68" t="s">
        <v>34</v>
      </c>
      <c r="B52" s="68"/>
      <c r="C52" s="68"/>
      <c r="D52" s="68"/>
      <c r="E52" s="68"/>
      <c r="F52" s="68"/>
    </row>
    <row r="54" spans="1:17" ht="66.75" customHeight="1" x14ac:dyDescent="0.25">
      <c r="A54" s="66" t="s">
        <v>39</v>
      </c>
      <c r="B54" s="66"/>
      <c r="C54" s="66"/>
      <c r="D54" s="66"/>
      <c r="E54" s="66"/>
      <c r="F54" s="66"/>
    </row>
    <row r="56" spans="1:17" ht="33.75" customHeight="1" x14ac:dyDescent="0.25">
      <c r="A56" s="69" t="s">
        <v>21</v>
      </c>
      <c r="B56" s="69"/>
      <c r="C56" s="69"/>
      <c r="D56" s="24">
        <v>50</v>
      </c>
    </row>
    <row r="57" spans="1:17" ht="15.75" customHeight="1" x14ac:dyDescent="0.25">
      <c r="A57" s="13"/>
      <c r="B57" s="13"/>
      <c r="C57" s="13"/>
    </row>
    <row r="58" spans="1:17" ht="33.75" customHeight="1" x14ac:dyDescent="0.25">
      <c r="A58" s="64" t="s">
        <v>57</v>
      </c>
      <c r="B58" s="64"/>
      <c r="C58" s="64"/>
      <c r="D58" s="64"/>
      <c r="E58" s="64"/>
      <c r="F58" s="64"/>
    </row>
    <row r="59" spans="1:17" s="2" customFormat="1" ht="15" customHeight="1" x14ac:dyDescent="0.25">
      <c r="A59" s="13"/>
      <c r="B59" s="13"/>
      <c r="C59" s="13"/>
      <c r="D59" s="17"/>
    </row>
    <row r="60" spans="1:17" s="2" customFormat="1" ht="14.25" customHeight="1" x14ac:dyDescent="0.25">
      <c r="A60" s="13" t="s">
        <v>40</v>
      </c>
      <c r="B60" s="13"/>
      <c r="C60" s="13"/>
      <c r="D60" s="17"/>
    </row>
    <row r="61" spans="1:17" ht="34.5" customHeight="1" x14ac:dyDescent="0.25">
      <c r="A61" s="69" t="s">
        <v>5</v>
      </c>
      <c r="B61" s="69"/>
      <c r="C61" s="69"/>
      <c r="D61" s="18">
        <f>F46*D56/100</f>
        <v>0</v>
      </c>
    </row>
    <row r="62" spans="1:17" ht="33" customHeight="1" x14ac:dyDescent="0.25">
      <c r="A62" s="69" t="s">
        <v>22</v>
      </c>
      <c r="B62" s="69"/>
      <c r="C62" s="69"/>
      <c r="D62" s="40">
        <f>D61/E48</f>
        <v>0</v>
      </c>
      <c r="E62" s="40" t="str">
        <f>IF(D62&lt;=1500,"NEELIGIBIL","ELIGIBIL")</f>
        <v>NEELIGIBIL</v>
      </c>
      <c r="I62" s="6"/>
    </row>
    <row r="63" spans="1:17" ht="19.5" customHeight="1" x14ac:dyDescent="0.25">
      <c r="A63" s="13"/>
      <c r="B63" s="13"/>
      <c r="C63" s="13"/>
      <c r="D63" s="14"/>
    </row>
    <row r="64" spans="1:17" ht="28.5" customHeight="1" x14ac:dyDescent="0.25">
      <c r="A64" s="70" t="s">
        <v>23</v>
      </c>
      <c r="B64" s="70"/>
      <c r="C64" s="70"/>
      <c r="D64" s="70"/>
      <c r="E64" s="70"/>
      <c r="F64" s="70"/>
      <c r="Q64" s="15"/>
    </row>
    <row r="67" spans="1:6" ht="35.25" customHeight="1" x14ac:dyDescent="0.25">
      <c r="A67" s="69" t="s">
        <v>43</v>
      </c>
      <c r="B67" s="69"/>
      <c r="C67" s="69"/>
      <c r="D67" s="24">
        <v>30</v>
      </c>
      <c r="F67" s="10"/>
    </row>
    <row r="68" spans="1:6" ht="12" customHeight="1" x14ac:dyDescent="0.25">
      <c r="A68" s="13"/>
      <c r="B68" s="13"/>
      <c r="C68" s="13"/>
      <c r="D68" s="20"/>
      <c r="F68" s="10"/>
    </row>
    <row r="69" spans="1:6" ht="86.25" customHeight="1" x14ac:dyDescent="0.25">
      <c r="A69" s="66" t="s">
        <v>42</v>
      </c>
      <c r="B69" s="66"/>
      <c r="C69" s="66"/>
      <c r="D69" s="66"/>
      <c r="E69" s="66"/>
      <c r="F69" s="66"/>
    </row>
    <row r="70" spans="1:6" ht="17.25" customHeight="1" x14ac:dyDescent="0.25">
      <c r="A70" s="13"/>
      <c r="B70" s="13"/>
      <c r="C70" s="13"/>
      <c r="D70" s="20"/>
      <c r="E70" s="2"/>
      <c r="F70" s="10"/>
    </row>
    <row r="71" spans="1:6" ht="34.5" customHeight="1" x14ac:dyDescent="0.25">
      <c r="A71" s="69" t="s">
        <v>6</v>
      </c>
      <c r="B71" s="69"/>
      <c r="C71" s="69"/>
      <c r="D71" s="24">
        <v>3</v>
      </c>
    </row>
    <row r="73" spans="1:6" ht="97.5" customHeight="1" x14ac:dyDescent="0.25">
      <c r="A73" s="66" t="s">
        <v>41</v>
      </c>
      <c r="B73" s="66"/>
      <c r="C73" s="66"/>
      <c r="D73" s="66"/>
      <c r="E73" s="66"/>
      <c r="F73" s="66"/>
    </row>
    <row r="75" spans="1:6" x14ac:dyDescent="0.25">
      <c r="A75" s="71" t="s">
        <v>24</v>
      </c>
      <c r="B75" s="71"/>
      <c r="C75" s="72" t="s">
        <v>30</v>
      </c>
      <c r="D75" s="72"/>
      <c r="E75" s="72"/>
      <c r="F75" s="72"/>
    </row>
    <row r="76" spans="1:6" ht="30" x14ac:dyDescent="0.25">
      <c r="A76" s="71"/>
      <c r="B76" s="71"/>
      <c r="C76" s="21" t="s">
        <v>27</v>
      </c>
      <c r="D76" s="21" t="s">
        <v>26</v>
      </c>
      <c r="E76" s="21" t="s">
        <v>28</v>
      </c>
      <c r="F76" s="21" t="s">
        <v>29</v>
      </c>
    </row>
    <row r="77" spans="1:6" x14ac:dyDescent="0.25">
      <c r="A77" s="21" t="s">
        <v>25</v>
      </c>
      <c r="B77" s="21" t="s">
        <v>7</v>
      </c>
      <c r="C77" s="21" t="s">
        <v>8</v>
      </c>
      <c r="D77" s="21" t="s">
        <v>8</v>
      </c>
      <c r="E77" s="21" t="s">
        <v>8</v>
      </c>
      <c r="F77" s="21" t="s">
        <v>9</v>
      </c>
    </row>
    <row r="78" spans="1:6" x14ac:dyDescent="0.25">
      <c r="A78" s="22">
        <f>D61</f>
        <v>0</v>
      </c>
      <c r="B78" s="22">
        <f>D62</f>
        <v>0</v>
      </c>
      <c r="C78" s="23">
        <f>B78/D78/E78</f>
        <v>0</v>
      </c>
      <c r="D78" s="23">
        <f>D67</f>
        <v>30</v>
      </c>
      <c r="E78" s="23">
        <f>D71</f>
        <v>3</v>
      </c>
      <c r="F78" s="22">
        <f>C78*D78</f>
        <v>0</v>
      </c>
    </row>
    <row r="80" spans="1:6" ht="125.25" customHeight="1" x14ac:dyDescent="0.25">
      <c r="A80" s="68" t="s">
        <v>36</v>
      </c>
      <c r="B80" s="68"/>
      <c r="C80" s="68"/>
      <c r="D80" s="68"/>
      <c r="E80" s="68"/>
      <c r="F80" s="68"/>
    </row>
    <row r="82" spans="1:4" ht="54" customHeight="1" x14ac:dyDescent="0.25">
      <c r="A82" s="69" t="s">
        <v>50</v>
      </c>
      <c r="B82" s="69"/>
      <c r="C82" s="69"/>
      <c r="D82" s="11">
        <v>863</v>
      </c>
    </row>
    <row r="85" spans="1:4" ht="24.75" customHeight="1" x14ac:dyDescent="0.25">
      <c r="A85" s="53" t="s">
        <v>49</v>
      </c>
      <c r="B85" s="53"/>
      <c r="C85" s="53"/>
      <c r="D85" s="22">
        <f>IF(AND(D71=3,F78&lt;500),500*D82,F78*D82)</f>
        <v>431500</v>
      </c>
    </row>
    <row r="87" spans="1:4" x14ac:dyDescent="0.25">
      <c r="A87" s="52" t="s">
        <v>56</v>
      </c>
      <c r="B87" s="52"/>
      <c r="C87" s="52"/>
      <c r="D87" s="24">
        <v>510000</v>
      </c>
    </row>
    <row r="88" spans="1:4" x14ac:dyDescent="0.25">
      <c r="D88" s="48"/>
    </row>
    <row r="89" spans="1:4" ht="34.5" customHeight="1" x14ac:dyDescent="0.25">
      <c r="A89" s="53" t="s">
        <v>54</v>
      </c>
      <c r="B89" s="53"/>
      <c r="C89" s="53"/>
      <c r="D89" s="22">
        <f>D85+D87</f>
        <v>941500</v>
      </c>
    </row>
  </sheetData>
  <sheetProtection sheet="1"/>
  <mergeCells count="30">
    <mergeCell ref="A28:F28"/>
    <mergeCell ref="A54:F54"/>
    <mergeCell ref="A6:F6"/>
    <mergeCell ref="A5:F5"/>
    <mergeCell ref="A17:F17"/>
    <mergeCell ref="A24:F24"/>
    <mergeCell ref="A48:D48"/>
    <mergeCell ref="A34:F34"/>
    <mergeCell ref="A26:F26"/>
    <mergeCell ref="A38:F38"/>
    <mergeCell ref="A42:F42"/>
    <mergeCell ref="A80:F80"/>
    <mergeCell ref="A82:C82"/>
    <mergeCell ref="A85:C85"/>
    <mergeCell ref="A61:C61"/>
    <mergeCell ref="A62:C62"/>
    <mergeCell ref="A67:C67"/>
    <mergeCell ref="A71:C71"/>
    <mergeCell ref="A64:F64"/>
    <mergeCell ref="A75:B76"/>
    <mergeCell ref="C75:F75"/>
    <mergeCell ref="A56:C56"/>
    <mergeCell ref="A46:E46"/>
    <mergeCell ref="A50:E50"/>
    <mergeCell ref="A52:F52"/>
    <mergeCell ref="A58:F58"/>
    <mergeCell ref="A89:C89"/>
    <mergeCell ref="A87:C87"/>
    <mergeCell ref="A69:F69"/>
    <mergeCell ref="A73:F73"/>
  </mergeCells>
  <phoneticPr fontId="6" type="noConversion"/>
  <conditionalFormatting sqref="E62">
    <cfRule type="cellIs" dxfId="4" priority="1" operator="equal">
      <formula>"NEELIGIBIL"</formula>
    </cfRule>
    <cfRule type="containsText" dxfId="3" priority="2" operator="containsText" text="ELIGIBIL">
      <formula>NOT(ISERROR(SEARCH("ELIGIBIL",E62)))</formula>
    </cfRule>
    <cfRule type="cellIs" dxfId="2" priority="3" operator="equal">
      <formula>"NEELIGIBIL"</formula>
    </cfRule>
    <cfRule type="cellIs" dxfId="1" priority="4" operator="lessThan">
      <formula>1500</formula>
    </cfRule>
    <cfRule type="cellIs" dxfId="0" priority="5" operator="equal">
      <formula>"""NEELIGIBIL"""</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Instructiuni</vt:lpstr>
      <vt:lpstr>Formular needitabil</vt:lpstr>
      <vt:lpstr>Formular editabil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Nicolau</dc:creator>
  <cp:lastModifiedBy>Stefan Nicolau</cp:lastModifiedBy>
  <cp:lastPrinted>2015-07-09T10:00:38Z</cp:lastPrinted>
  <dcterms:created xsi:type="dcterms:W3CDTF">2009-03-23T06:06:02Z</dcterms:created>
  <dcterms:modified xsi:type="dcterms:W3CDTF">2018-04-03T10:28:38Z</dcterms:modified>
</cp:coreProperties>
</file>